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B7" i="1"/>
  <c r="B2" i="2" s="1"/>
  <c r="B3" s="1"/>
  <c r="B10" l="1"/>
  <c r="J24" s="1"/>
  <c r="B5"/>
  <c r="B6" s="1"/>
  <c r="B9" s="1"/>
  <c r="H4"/>
  <c r="H13"/>
  <c r="H15"/>
  <c r="H21"/>
  <c r="H23"/>
  <c r="H29"/>
  <c r="H31"/>
  <c r="H37"/>
  <c r="H39"/>
  <c r="H45"/>
  <c r="H47"/>
  <c r="H41" l="1"/>
  <c r="H33"/>
  <c r="H25"/>
  <c r="H17"/>
  <c r="H43"/>
  <c r="H35"/>
  <c r="H27"/>
  <c r="H19"/>
  <c r="H9"/>
  <c r="J47"/>
  <c r="J34"/>
  <c r="J20"/>
  <c r="J8"/>
  <c r="J37"/>
  <c r="J15"/>
  <c r="J3"/>
  <c r="H46"/>
  <c r="H42"/>
  <c r="H38"/>
  <c r="H34"/>
  <c r="H30"/>
  <c r="H26"/>
  <c r="H22"/>
  <c r="H18"/>
  <c r="H14"/>
  <c r="H6"/>
  <c r="H11"/>
  <c r="J21"/>
  <c r="J22"/>
  <c r="H48"/>
  <c r="H44"/>
  <c r="H40"/>
  <c r="H36"/>
  <c r="H32"/>
  <c r="H28"/>
  <c r="H24"/>
  <c r="H20"/>
  <c r="H16"/>
  <c r="H10"/>
  <c r="J31"/>
  <c r="J7"/>
  <c r="J11"/>
  <c r="J2"/>
  <c r="H49"/>
  <c r="H8"/>
  <c r="B4"/>
  <c r="B7" s="1"/>
  <c r="I25" s="1"/>
  <c r="H2"/>
  <c r="H12"/>
  <c r="H5"/>
  <c r="H7"/>
  <c r="H3"/>
  <c r="J35"/>
  <c r="J19"/>
  <c r="J6"/>
  <c r="J41"/>
  <c r="J25"/>
  <c r="J42"/>
  <c r="J10"/>
  <c r="J28"/>
  <c r="J30"/>
  <c r="J5"/>
  <c r="J32"/>
  <c r="B11"/>
  <c r="B12" s="1"/>
  <c r="J4"/>
  <c r="J39"/>
  <c r="J23"/>
  <c r="J45"/>
  <c r="J29"/>
  <c r="J13"/>
  <c r="J18"/>
  <c r="J36"/>
  <c r="J38"/>
  <c r="J9"/>
  <c r="J40"/>
  <c r="K40" s="1"/>
  <c r="J12"/>
  <c r="J43"/>
  <c r="J27"/>
  <c r="J49"/>
  <c r="J33"/>
  <c r="J17"/>
  <c r="J26"/>
  <c r="J44"/>
  <c r="J46"/>
  <c r="J14"/>
  <c r="J48"/>
  <c r="J16"/>
  <c r="K16" s="1"/>
  <c r="K34"/>
  <c r="K20" l="1"/>
  <c r="G20" s="1"/>
  <c r="K3"/>
  <c r="G3" s="1"/>
  <c r="K28"/>
  <c r="G28" s="1"/>
  <c r="K36"/>
  <c r="G36" s="1"/>
  <c r="K45"/>
  <c r="G45" s="1"/>
  <c r="K14"/>
  <c r="G14" s="1"/>
  <c r="K43"/>
  <c r="G43" s="1"/>
  <c r="K24"/>
  <c r="G24" s="1"/>
  <c r="K48"/>
  <c r="G48" s="1"/>
  <c r="K26"/>
  <c r="F26" s="1"/>
  <c r="K9"/>
  <c r="F9" s="1"/>
  <c r="K5"/>
  <c r="G5" s="1"/>
  <c r="K42"/>
  <c r="G42" s="1"/>
  <c r="K19"/>
  <c r="G19" s="1"/>
  <c r="K8"/>
  <c r="F8" s="1"/>
  <c r="K17"/>
  <c r="F17" s="1"/>
  <c r="I37"/>
  <c r="E37" s="1"/>
  <c r="I46"/>
  <c r="E46" s="1"/>
  <c r="I44"/>
  <c r="E44" s="1"/>
  <c r="K4"/>
  <c r="G4" s="1"/>
  <c r="K7"/>
  <c r="G7" s="1"/>
  <c r="K22"/>
  <c r="G22" s="1"/>
  <c r="I14"/>
  <c r="D14" s="1"/>
  <c r="I30"/>
  <c r="D30" s="1"/>
  <c r="E25"/>
  <c r="D25"/>
  <c r="K29"/>
  <c r="G29" s="1"/>
  <c r="K6"/>
  <c r="G6" s="1"/>
  <c r="K18"/>
  <c r="F18" s="1"/>
  <c r="K31"/>
  <c r="G31" s="1"/>
  <c r="K44"/>
  <c r="G44" s="1"/>
  <c r="I28"/>
  <c r="E28" s="1"/>
  <c r="K13"/>
  <c r="F13" s="1"/>
  <c r="K39"/>
  <c r="G39" s="1"/>
  <c r="I35"/>
  <c r="K41"/>
  <c r="F41" s="1"/>
  <c r="K2"/>
  <c r="F2" s="1"/>
  <c r="K15"/>
  <c r="F15" s="1"/>
  <c r="K23"/>
  <c r="G23" s="1"/>
  <c r="K27"/>
  <c r="G27" s="1"/>
  <c r="K32"/>
  <c r="F32" s="1"/>
  <c r="K37"/>
  <c r="G37" s="1"/>
  <c r="K47"/>
  <c r="F47" s="1"/>
  <c r="K11"/>
  <c r="G11" s="1"/>
  <c r="K38"/>
  <c r="G38" s="1"/>
  <c r="K10"/>
  <c r="G10" s="1"/>
  <c r="B13"/>
  <c r="K21"/>
  <c r="G21" s="1"/>
  <c r="K25"/>
  <c r="F25" s="1"/>
  <c r="K30"/>
  <c r="F30" s="1"/>
  <c r="K35"/>
  <c r="G35" s="1"/>
  <c r="K49"/>
  <c r="G49" s="1"/>
  <c r="K46"/>
  <c r="G46" s="1"/>
  <c r="K33"/>
  <c r="F33" s="1"/>
  <c r="K12"/>
  <c r="F12" s="1"/>
  <c r="I19"/>
  <c r="I11"/>
  <c r="B8"/>
  <c r="I24"/>
  <c r="I40"/>
  <c r="I29"/>
  <c r="I15"/>
  <c r="I31"/>
  <c r="I47"/>
  <c r="I10"/>
  <c r="I26"/>
  <c r="I42"/>
  <c r="I3"/>
  <c r="I2"/>
  <c r="I20"/>
  <c r="I36"/>
  <c r="I17"/>
  <c r="I9"/>
  <c r="I27"/>
  <c r="I43"/>
  <c r="I22"/>
  <c r="I38"/>
  <c r="I13"/>
  <c r="I41"/>
  <c r="I12"/>
  <c r="I49"/>
  <c r="I7"/>
  <c r="I6"/>
  <c r="I21"/>
  <c r="I16"/>
  <c r="I32"/>
  <c r="I48"/>
  <c r="I45"/>
  <c r="I23"/>
  <c r="I39"/>
  <c r="I18"/>
  <c r="I34"/>
  <c r="I4"/>
  <c r="I33"/>
  <c r="I5"/>
  <c r="I8"/>
  <c r="F34"/>
  <c r="G34"/>
  <c r="G16"/>
  <c r="F16"/>
  <c r="F40"/>
  <c r="G40"/>
  <c r="F5" l="1"/>
  <c r="G9"/>
  <c r="G17"/>
  <c r="F6"/>
  <c r="F20"/>
  <c r="G33"/>
  <c r="F14"/>
  <c r="F46"/>
  <c r="F22"/>
  <c r="F35"/>
  <c r="F28"/>
  <c r="G47"/>
  <c r="G26"/>
  <c r="F3"/>
  <c r="F39"/>
  <c r="G30"/>
  <c r="D46"/>
  <c r="F10"/>
  <c r="F44"/>
  <c r="F23"/>
  <c r="F43"/>
  <c r="F29"/>
  <c r="G8"/>
  <c r="F49"/>
  <c r="E14"/>
  <c r="F19"/>
  <c r="F48"/>
  <c r="F37"/>
  <c r="F11"/>
  <c r="E30"/>
  <c r="F27"/>
  <c r="F4"/>
  <c r="F36"/>
  <c r="F24"/>
  <c r="G41"/>
  <c r="F21"/>
  <c r="G12"/>
  <c r="F42"/>
  <c r="F45"/>
  <c r="D28"/>
  <c r="D44"/>
  <c r="F31"/>
  <c r="G15"/>
  <c r="G18"/>
  <c r="F7"/>
  <c r="G25"/>
  <c r="D37"/>
  <c r="G32"/>
  <c r="D35"/>
  <c r="E35"/>
  <c r="G13"/>
  <c r="F38"/>
  <c r="G2"/>
  <c r="D19"/>
  <c r="E19"/>
  <c r="D33"/>
  <c r="E33"/>
  <c r="D32"/>
  <c r="E32"/>
  <c r="E41"/>
  <c r="D41"/>
  <c r="D18"/>
  <c r="E18"/>
  <c r="E21"/>
  <c r="D21"/>
  <c r="E22"/>
  <c r="D22"/>
  <c r="D42"/>
  <c r="E42"/>
  <c r="D31"/>
  <c r="E31"/>
  <c r="D24"/>
  <c r="E24"/>
  <c r="E8"/>
  <c r="D8"/>
  <c r="D34"/>
  <c r="E34"/>
  <c r="E45"/>
  <c r="D45"/>
  <c r="D49"/>
  <c r="E49"/>
  <c r="E38"/>
  <c r="D38"/>
  <c r="E9"/>
  <c r="D9"/>
  <c r="D3"/>
  <c r="E3"/>
  <c r="D47"/>
  <c r="E47"/>
  <c r="D40"/>
  <c r="E40"/>
  <c r="E39"/>
  <c r="D39"/>
  <c r="E6"/>
  <c r="D6"/>
  <c r="D43"/>
  <c r="E43"/>
  <c r="D36"/>
  <c r="E36"/>
  <c r="D26"/>
  <c r="E26"/>
  <c r="D15"/>
  <c r="E15"/>
  <c r="D11"/>
  <c r="E11"/>
  <c r="D5"/>
  <c r="E5"/>
  <c r="D48"/>
  <c r="E48"/>
  <c r="E12"/>
  <c r="D12"/>
  <c r="D17"/>
  <c r="E17"/>
  <c r="E4"/>
  <c r="D4"/>
  <c r="E23"/>
  <c r="D23"/>
  <c r="D16"/>
  <c r="E16"/>
  <c r="E7"/>
  <c r="D7"/>
  <c r="E13"/>
  <c r="D13"/>
  <c r="D27"/>
  <c r="E27"/>
  <c r="D20"/>
  <c r="E20"/>
  <c r="E2"/>
  <c r="D2"/>
  <c r="D10"/>
  <c r="E10"/>
  <c r="E29"/>
  <c r="D29"/>
</calcChain>
</file>

<file path=xl/sharedStrings.xml><?xml version="1.0" encoding="utf-8"?>
<sst xmlns="http://schemas.openxmlformats.org/spreadsheetml/2006/main" count="26" uniqueCount="26">
  <si>
    <t>Tage vor und nach dem 21. Juni</t>
  </si>
  <si>
    <t>Anzahl Tage zwischen Winterbeginn und Zenithtag</t>
  </si>
  <si>
    <t>Doppelter Wert von B3</t>
  </si>
  <si>
    <t>Doppelter Wert von B5</t>
  </si>
  <si>
    <t>Südlicher Breitengrad:</t>
  </si>
  <si>
    <t>Zähler Winter</t>
  </si>
  <si>
    <t>Tage vor und nach dem 21. Dezember</t>
  </si>
  <si>
    <t>Zähler Sommer</t>
  </si>
  <si>
    <t>Anzahl Tage zwischen Sommerbeginn und Zenithtag</t>
  </si>
  <si>
    <t>Max. Winkel Winter</t>
  </si>
  <si>
    <t>Max. Winkel Sommer</t>
  </si>
  <si>
    <t>Wert -a Winter</t>
  </si>
  <si>
    <t>Wert a Winter</t>
  </si>
  <si>
    <t>Wert -a Sommer</t>
  </si>
  <si>
    <t>Wert a Sommer</t>
  </si>
  <si>
    <t>Doppelter Wert von B10</t>
  </si>
  <si>
    <t>gotobrasil@gmx.ch</t>
  </si>
  <si>
    <t>graus</t>
  </si>
  <si>
    <t>min</t>
  </si>
  <si>
    <t>seg</t>
  </si>
  <si>
    <t>Posição latitudinal Sul:</t>
  </si>
  <si>
    <t>Críticas, ideias, elogios, opiniões:</t>
  </si>
  <si>
    <r>
      <t>Ângulo [</t>
    </r>
    <r>
      <rPr>
        <b/>
        <u/>
        <vertAlign val="superscript"/>
        <sz val="20"/>
        <color theme="1"/>
        <rFont val="Arial Narrow"/>
        <family val="2"/>
      </rPr>
      <t>0</t>
    </r>
    <r>
      <rPr>
        <b/>
        <u/>
        <sz val="20"/>
        <color theme="1"/>
        <rFont val="Arial Narrow"/>
        <family val="2"/>
      </rPr>
      <t>]</t>
    </r>
  </si>
  <si>
    <t>Datas</t>
  </si>
  <si>
    <t>Este documento permite a calculação das variações da posição do sol entre o equador e o trópico do Capricórnio. Quem quer ganhar energia solar através de um refletor parabólico tem de reposicioná-lo em duas direções diferentes: Por um lado ao redor de um eixo posicionado em direção Norte-Sul, para compensar a rotação da terra ao redor dela mesma. Trata-se de 360 graus em 24 horas, portanto 15 graus por hora. A outra correção compensa a diferência da posição do sol que resulta do fato que o eixo da terra difere aproximadamente 23.5 graus do plano que ela percorre ao redor do sol. O refletor parabólico tem de ser reposicionado um pouco, mas periodicamente durante o ano ao redor de um eixo que vai de Oeste a Leste. Este reajuste depende unicamente da latitude. A tabela na „sheet 2“ mostra em que dias o refletor parabólico tem de ser desviado por quantos graus da posição inicial vertical. Suponho que o sol percorra durante um certo dia, visto de um observador, aparentemente uma reta, e que as funções que descrevem este ângulo em relação aos dias do ano sejam quadradas. Para determinar as datas em função do ângulo de correção, anote nos campos amarelos abaixo sua posição latitudinal mais precisamente possível (com o tool „Google Earth“, por exemplo), e verifique os resultados no sheet 2.</t>
  </si>
  <si>
    <t>Cálculo da posição solar nos trópicos</t>
  </si>
</sst>
</file>

<file path=xl/styles.xml><?xml version="1.0" encoding="utf-8"?>
<styleSheet xmlns="http://schemas.openxmlformats.org/spreadsheetml/2006/main">
  <fonts count="20">
    <font>
      <sz val="11"/>
      <color theme="1"/>
      <name val="Calibri"/>
      <family val="2"/>
      <scheme val="minor"/>
    </font>
    <font>
      <sz val="11"/>
      <color theme="1"/>
      <name val="Arial Narrow"/>
      <family val="2"/>
    </font>
    <font>
      <b/>
      <u/>
      <sz val="20"/>
      <color theme="1"/>
      <name val="Arial Narrow"/>
      <family val="2"/>
    </font>
    <font>
      <b/>
      <u/>
      <vertAlign val="superscript"/>
      <sz val="20"/>
      <color theme="1"/>
      <name val="Arial Narrow"/>
      <family val="2"/>
    </font>
    <font>
      <sz val="14"/>
      <color theme="1"/>
      <name val="Arial Narrow"/>
      <family val="2"/>
    </font>
    <font>
      <sz val="11"/>
      <color theme="0"/>
      <name val="Arial Narrow"/>
      <family val="2"/>
    </font>
    <font>
      <sz val="11"/>
      <color theme="0"/>
      <name val="Calibri"/>
      <family val="2"/>
      <scheme val="minor"/>
    </font>
    <font>
      <u/>
      <sz val="11"/>
      <color theme="10"/>
      <name val="Calibri"/>
      <family val="2"/>
    </font>
    <font>
      <b/>
      <u/>
      <sz val="14"/>
      <color theme="1"/>
      <name val="Arial Narrow"/>
      <family val="2"/>
    </font>
    <font>
      <sz val="12"/>
      <color theme="1"/>
      <name val="Arial Narrow"/>
      <family val="2"/>
    </font>
    <font>
      <sz val="11"/>
      <color theme="0"/>
      <name val="Cambria"/>
      <family val="1"/>
    </font>
    <font>
      <b/>
      <sz val="20"/>
      <color theme="0"/>
      <name val="Cambria"/>
      <family val="1"/>
    </font>
    <font>
      <u/>
      <sz val="11"/>
      <color theme="0"/>
      <name val="Cambria"/>
      <family val="1"/>
    </font>
    <font>
      <sz val="20"/>
      <color theme="1"/>
      <name val="Arial Narrow"/>
      <family val="2"/>
    </font>
    <font>
      <sz val="20"/>
      <color theme="0"/>
      <name val="Arial Narrow"/>
      <family val="2"/>
    </font>
    <font>
      <sz val="20"/>
      <color theme="1"/>
      <name val="Calibri"/>
      <family val="2"/>
      <scheme val="minor"/>
    </font>
    <font>
      <sz val="14"/>
      <color theme="0"/>
      <name val="Arial Narrow"/>
      <family val="2"/>
    </font>
    <font>
      <sz val="12"/>
      <color theme="0"/>
      <name val="Arial Narrow"/>
      <family val="2"/>
    </font>
    <font>
      <sz val="12"/>
      <color theme="1"/>
      <name val="Calibri"/>
      <family val="2"/>
      <scheme val="minor"/>
    </font>
    <font>
      <u/>
      <sz val="12"/>
      <color theme="10"/>
      <name val="Arial Narrow"/>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45">
    <xf numFmtId="0" fontId="0" fillId="0" borderId="0" xfId="0"/>
    <xf numFmtId="0" fontId="2" fillId="0" borderId="0" xfId="0" applyFont="1" applyAlignment="1">
      <alignment horizontal="center"/>
    </xf>
    <xf numFmtId="0" fontId="4" fillId="3" borderId="0" xfId="0" applyFont="1" applyFill="1"/>
    <xf numFmtId="0" fontId="5" fillId="0" borderId="0" xfId="0" applyFont="1" applyProtection="1">
      <protection locked="0"/>
    </xf>
    <xf numFmtId="0" fontId="4" fillId="0" borderId="0" xfId="0" applyFont="1" applyAlignment="1">
      <alignment horizontal="center"/>
    </xf>
    <xf numFmtId="14" fontId="4" fillId="3" borderId="0" xfId="0" applyNumberFormat="1" applyFont="1" applyFill="1"/>
    <xf numFmtId="0" fontId="5" fillId="0" borderId="0" xfId="0" applyFont="1" applyFill="1" applyProtection="1">
      <protection locked="0"/>
    </xf>
    <xf numFmtId="0" fontId="1" fillId="0" borderId="0" xfId="0" applyFont="1" applyFill="1"/>
    <xf numFmtId="0" fontId="4" fillId="0" borderId="0" xfId="0" applyFont="1" applyFill="1"/>
    <xf numFmtId="0" fontId="0" fillId="0" borderId="0" xfId="0" applyFill="1"/>
    <xf numFmtId="0" fontId="4" fillId="0" borderId="0" xfId="0" applyFont="1" applyFill="1" applyAlignment="1">
      <alignment horizontal="center"/>
    </xf>
    <xf numFmtId="14" fontId="4" fillId="0" borderId="0" xfId="0" applyNumberFormat="1" applyFont="1" applyFill="1"/>
    <xf numFmtId="0" fontId="1" fillId="0" borderId="0" xfId="0" applyFont="1" applyFill="1" applyProtection="1">
      <protection locked="0"/>
    </xf>
    <xf numFmtId="0" fontId="10" fillId="0" borderId="0" xfId="0" applyFont="1"/>
    <xf numFmtId="0" fontId="11" fillId="0" borderId="0" xfId="0" applyFont="1" applyAlignment="1">
      <alignment horizontal="right"/>
    </xf>
    <xf numFmtId="0" fontId="12" fillId="0" borderId="0" xfId="1" applyFont="1" applyFill="1" applyAlignment="1" applyProtection="1">
      <alignment horizontal="center"/>
    </xf>
    <xf numFmtId="0" fontId="10" fillId="0" borderId="0" xfId="0" applyFont="1" applyProtection="1">
      <protection locked="0"/>
    </xf>
    <xf numFmtId="0" fontId="10" fillId="0" borderId="0" xfId="0" applyFont="1" applyFill="1" applyProtection="1">
      <protection locked="0"/>
    </xf>
    <xf numFmtId="0" fontId="13" fillId="0" borderId="0" xfId="0" applyFont="1" applyFill="1" applyProtection="1">
      <protection locked="0"/>
    </xf>
    <xf numFmtId="0" fontId="13" fillId="0" borderId="0" xfId="0" applyFont="1" applyFill="1" applyAlignment="1">
      <alignment horizontal="center"/>
    </xf>
    <xf numFmtId="14" fontId="13" fillId="0" borderId="0" xfId="0" applyNumberFormat="1" applyFont="1" applyFill="1"/>
    <xf numFmtId="0" fontId="14" fillId="0" borderId="0" xfId="0" applyFont="1" applyFill="1" applyProtection="1">
      <protection locked="0"/>
    </xf>
    <xf numFmtId="0" fontId="15" fillId="0" borderId="0" xfId="0" applyFont="1" applyFill="1"/>
    <xf numFmtId="0" fontId="15" fillId="0" borderId="0" xfId="0" applyFont="1"/>
    <xf numFmtId="0" fontId="5" fillId="0" borderId="0" xfId="0" applyNumberFormat="1" applyFont="1" applyFill="1" applyProtection="1">
      <protection locked="0"/>
    </xf>
    <xf numFmtId="0" fontId="16" fillId="0" borderId="0" xfId="0" applyFont="1" applyFill="1" applyAlignment="1">
      <alignment horizontal="center"/>
    </xf>
    <xf numFmtId="14" fontId="16" fillId="0" borderId="0" xfId="0" applyNumberFormat="1" applyFont="1" applyFill="1"/>
    <xf numFmtId="0" fontId="6" fillId="0" borderId="0" xfId="0" applyFont="1" applyFill="1"/>
    <xf numFmtId="0" fontId="6" fillId="0" borderId="0" xfId="0" applyFont="1"/>
    <xf numFmtId="0" fontId="9" fillId="0" borderId="0" xfId="0" applyFont="1" applyFill="1" applyAlignment="1" applyProtection="1">
      <alignment vertical="top"/>
      <protection locked="0"/>
    </xf>
    <xf numFmtId="0" fontId="9" fillId="0" borderId="0" xfId="0" applyFont="1" applyFill="1" applyAlignment="1">
      <alignment horizontal="center" vertical="top"/>
    </xf>
    <xf numFmtId="14" fontId="9" fillId="0" borderId="0" xfId="0" applyNumberFormat="1" applyFont="1" applyFill="1" applyAlignment="1">
      <alignment vertical="top"/>
    </xf>
    <xf numFmtId="0" fontId="17" fillId="0" borderId="0" xfId="0" applyFont="1" applyFill="1" applyAlignment="1" applyProtection="1">
      <alignment vertical="top"/>
      <protection locked="0"/>
    </xf>
    <xf numFmtId="0" fontId="18" fillId="0" borderId="0" xfId="0" applyFont="1" applyFill="1" applyAlignment="1">
      <alignment vertical="top"/>
    </xf>
    <xf numFmtId="0" fontId="18" fillId="0" borderId="0" xfId="0" applyFont="1" applyAlignment="1">
      <alignment vertical="top"/>
    </xf>
    <xf numFmtId="0" fontId="19" fillId="0" borderId="0" xfId="1" applyFont="1" applyFill="1" applyAlignment="1" applyProtection="1">
      <alignment vertical="top"/>
      <protection locked="0"/>
    </xf>
    <xf numFmtId="0" fontId="13" fillId="2" borderId="1" xfId="0" applyFont="1" applyFill="1" applyBorder="1" applyAlignment="1" applyProtection="1">
      <alignment horizontal="center"/>
      <protection locked="0"/>
    </xf>
    <xf numFmtId="0" fontId="13" fillId="2" borderId="1" xfId="0" applyFont="1" applyFill="1" applyBorder="1" applyAlignment="1">
      <alignment horizontal="center"/>
    </xf>
    <xf numFmtId="0" fontId="13" fillId="2" borderId="1" xfId="0" applyNumberFormat="1" applyFont="1" applyFill="1" applyBorder="1" applyAlignment="1">
      <alignment horizontal="center"/>
    </xf>
    <xf numFmtId="0" fontId="13" fillId="0" borderId="0" xfId="0" applyFont="1" applyFill="1" applyAlignment="1" applyProtection="1">
      <alignment horizontal="center"/>
      <protection locked="0"/>
    </xf>
    <xf numFmtId="14" fontId="13" fillId="0" borderId="0" xfId="0" applyNumberFormat="1" applyFont="1" applyFill="1" applyAlignment="1">
      <alignment horizontal="center"/>
    </xf>
    <xf numFmtId="0" fontId="2" fillId="0" borderId="0" xfId="0" applyFont="1" applyFill="1" applyAlignment="1">
      <alignment horizontal="center"/>
    </xf>
    <xf numFmtId="0" fontId="8" fillId="0" borderId="0" xfId="0" applyFont="1" applyFill="1"/>
    <xf numFmtId="0" fontId="9" fillId="0" borderId="0" xfId="0" applyNumberFormat="1" applyFont="1" applyFill="1" applyAlignment="1">
      <alignment horizontal="left" vertical="top" wrapText="1"/>
    </xf>
    <xf numFmtId="0" fontId="2" fillId="3" borderId="0" xfId="0" applyFont="1" applyFill="1" applyAlignment="1">
      <alignment horizontal="center"/>
    </xf>
  </cellXfs>
  <cellStyles count="2">
    <cellStyle name="Hyperlink" xfId="1" builtinId="8"/>
    <cellStyle name="Normal" xfId="0" builtinId="0"/>
  </cellStyles>
  <dxfs count="7">
    <dxf>
      <font>
        <strike/>
      </font>
      <fill>
        <patternFill>
          <bgColor rgb="FFFF0000"/>
        </patternFill>
      </fill>
    </dxf>
    <dxf>
      <font>
        <strike/>
      </font>
      <fill>
        <patternFill>
          <bgColor rgb="FFFF0000"/>
        </patternFill>
      </fill>
    </dxf>
    <dxf>
      <fill>
        <patternFill>
          <bgColor rgb="FF92D05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otobrasil@gmx.ch" TargetMode="External"/></Relationships>
</file>

<file path=xl/worksheets/sheet1.xml><?xml version="1.0" encoding="utf-8"?>
<worksheet xmlns="http://schemas.openxmlformats.org/spreadsheetml/2006/main" xmlns:r="http://schemas.openxmlformats.org/officeDocument/2006/relationships">
  <dimension ref="A1:L49"/>
  <sheetViews>
    <sheetView tabSelected="1" workbookViewId="0">
      <selection activeCell="B5" sqref="B5"/>
    </sheetView>
  </sheetViews>
  <sheetFormatPr defaultRowHeight="18.75"/>
  <cols>
    <col min="1" max="1" width="36.140625" style="7" customWidth="1"/>
    <col min="2" max="2" width="21.140625" style="7" customWidth="1"/>
    <col min="3" max="3" width="17.140625" style="10" customWidth="1"/>
    <col min="4" max="4" width="17.42578125" style="8" customWidth="1"/>
    <col min="5" max="5" width="14.85546875" style="8" hidden="1" customWidth="1"/>
    <col min="6" max="7" width="14.85546875" style="8" customWidth="1"/>
    <col min="8" max="8" width="15.7109375" style="6" customWidth="1"/>
    <col min="9" max="9" width="32.5703125" style="6" customWidth="1"/>
    <col min="10" max="10" width="12" style="6" customWidth="1"/>
    <col min="11" max="11" width="20.140625" style="6" customWidth="1"/>
    <col min="12" max="12" width="19.7109375" style="9" customWidth="1"/>
  </cols>
  <sheetData>
    <row r="1" spans="1:12" ht="25.5">
      <c r="A1" s="42" t="s">
        <v>25</v>
      </c>
      <c r="B1" s="42"/>
      <c r="C1" s="42"/>
      <c r="D1" s="42"/>
      <c r="E1" s="41"/>
      <c r="F1" s="41"/>
    </row>
    <row r="2" spans="1:12" ht="219.75" customHeight="1">
      <c r="A2" s="43" t="s">
        <v>24</v>
      </c>
      <c r="B2" s="43"/>
      <c r="C2" s="43"/>
      <c r="D2" s="43"/>
      <c r="E2" s="43"/>
      <c r="F2" s="11"/>
      <c r="G2" s="11"/>
    </row>
    <row r="3" spans="1:12" s="34" customFormat="1" ht="27.75" customHeight="1">
      <c r="A3" s="29" t="s">
        <v>21</v>
      </c>
      <c r="B3" s="35" t="s">
        <v>16</v>
      </c>
      <c r="C3" s="30"/>
      <c r="D3" s="31"/>
      <c r="E3" s="31"/>
      <c r="F3" s="31"/>
      <c r="G3" s="31"/>
      <c r="H3" s="32"/>
      <c r="I3" s="32"/>
      <c r="J3" s="32"/>
      <c r="K3" s="32"/>
      <c r="L3" s="33"/>
    </row>
    <row r="4" spans="1:12" s="23" customFormat="1" ht="27" thickBot="1">
      <c r="A4" s="18"/>
      <c r="B4" s="39" t="s">
        <v>17</v>
      </c>
      <c r="C4" s="19" t="s">
        <v>18</v>
      </c>
      <c r="D4" s="40" t="s">
        <v>19</v>
      </c>
      <c r="E4" s="20"/>
      <c r="F4" s="20"/>
      <c r="G4" s="20"/>
      <c r="H4" s="21"/>
      <c r="I4" s="21"/>
      <c r="J4" s="21"/>
      <c r="K4" s="21"/>
      <c r="L4" s="22"/>
    </row>
    <row r="5" spans="1:12" s="23" customFormat="1" ht="27" thickBot="1">
      <c r="A5" s="18" t="s">
        <v>20</v>
      </c>
      <c r="B5" s="36">
        <v>0</v>
      </c>
      <c r="C5" s="37">
        <v>0</v>
      </c>
      <c r="D5" s="38">
        <v>0</v>
      </c>
      <c r="E5" s="20"/>
      <c r="F5" s="20"/>
      <c r="G5" s="20"/>
      <c r="H5" s="21"/>
      <c r="I5" s="21"/>
      <c r="J5" s="21"/>
      <c r="K5" s="21"/>
      <c r="L5" s="22"/>
    </row>
    <row r="6" spans="1:12">
      <c r="A6" s="12"/>
      <c r="B6" s="12"/>
      <c r="D6" s="11"/>
      <c r="E6" s="11"/>
      <c r="F6" s="11"/>
      <c r="G6" s="11"/>
    </row>
    <row r="7" spans="1:12" s="28" customFormat="1">
      <c r="A7" s="6"/>
      <c r="B7" s="24">
        <f>B5+(C5/60)+(D5/3600)</f>
        <v>0</v>
      </c>
      <c r="C7" s="25"/>
      <c r="D7" s="26"/>
      <c r="E7" s="26"/>
      <c r="F7" s="26"/>
      <c r="G7" s="26"/>
      <c r="H7" s="6"/>
      <c r="I7" s="6"/>
      <c r="J7" s="6"/>
      <c r="K7" s="6"/>
      <c r="L7" s="27"/>
    </row>
    <row r="8" spans="1:12">
      <c r="A8" s="12"/>
      <c r="B8" s="12"/>
      <c r="D8" s="11"/>
      <c r="E8" s="11"/>
      <c r="F8" s="11"/>
      <c r="G8" s="11"/>
    </row>
    <row r="9" spans="1:12">
      <c r="A9" s="12"/>
      <c r="B9" s="12"/>
      <c r="D9" s="11"/>
      <c r="E9" s="11"/>
      <c r="F9" s="11"/>
      <c r="G9" s="11"/>
    </row>
    <row r="10" spans="1:12">
      <c r="A10" s="12"/>
      <c r="B10" s="12"/>
      <c r="D10" s="11"/>
      <c r="E10" s="11"/>
      <c r="F10" s="11"/>
      <c r="G10" s="11"/>
    </row>
    <row r="11" spans="1:12">
      <c r="A11" s="12"/>
      <c r="B11" s="12"/>
      <c r="D11" s="11"/>
      <c r="E11" s="11"/>
      <c r="F11" s="11"/>
      <c r="G11" s="11"/>
    </row>
    <row r="12" spans="1:12">
      <c r="A12" s="12"/>
      <c r="B12" s="12"/>
      <c r="D12" s="11"/>
      <c r="E12" s="11"/>
      <c r="F12" s="11"/>
      <c r="G12" s="11"/>
    </row>
    <row r="13" spans="1:12">
      <c r="A13" s="12"/>
      <c r="B13" s="12"/>
      <c r="D13" s="11"/>
      <c r="E13" s="11"/>
      <c r="F13" s="11"/>
      <c r="G13" s="11"/>
    </row>
    <row r="14" spans="1:12">
      <c r="D14" s="11"/>
      <c r="E14" s="11"/>
      <c r="F14" s="11"/>
      <c r="G14" s="11"/>
    </row>
    <row r="15" spans="1:12">
      <c r="D15" s="11"/>
      <c r="E15" s="11"/>
      <c r="F15" s="11"/>
      <c r="G15" s="11"/>
    </row>
    <row r="16" spans="1:12">
      <c r="D16" s="11"/>
      <c r="E16" s="11"/>
      <c r="F16" s="11"/>
      <c r="G16" s="11"/>
    </row>
    <row r="17" spans="4:7">
      <c r="D17" s="11"/>
      <c r="E17" s="11"/>
      <c r="F17" s="11"/>
      <c r="G17" s="11"/>
    </row>
    <row r="18" spans="4:7">
      <c r="D18" s="11"/>
      <c r="E18" s="11"/>
      <c r="F18" s="11"/>
      <c r="G18" s="11"/>
    </row>
    <row r="19" spans="4:7">
      <c r="D19" s="11"/>
      <c r="E19" s="11"/>
      <c r="F19" s="11"/>
      <c r="G19" s="11"/>
    </row>
    <row r="20" spans="4:7">
      <c r="D20" s="11"/>
      <c r="E20" s="11"/>
      <c r="F20" s="11"/>
      <c r="G20" s="11"/>
    </row>
    <row r="21" spans="4:7">
      <c r="D21" s="11"/>
      <c r="E21" s="11"/>
      <c r="F21" s="11"/>
      <c r="G21" s="11"/>
    </row>
    <row r="22" spans="4:7">
      <c r="D22" s="11"/>
      <c r="E22" s="11"/>
      <c r="F22" s="11"/>
      <c r="G22" s="11"/>
    </row>
    <row r="23" spans="4:7">
      <c r="D23" s="11"/>
      <c r="E23" s="11"/>
      <c r="F23" s="11"/>
      <c r="G23" s="11"/>
    </row>
    <row r="24" spans="4:7">
      <c r="D24" s="11"/>
      <c r="E24" s="11"/>
      <c r="F24" s="11"/>
      <c r="G24" s="11"/>
    </row>
    <row r="25" spans="4:7">
      <c r="D25" s="11"/>
      <c r="E25" s="11"/>
      <c r="F25" s="11"/>
      <c r="G25" s="11"/>
    </row>
    <row r="26" spans="4:7">
      <c r="D26" s="11"/>
      <c r="E26" s="11"/>
      <c r="F26" s="11"/>
      <c r="G26" s="11"/>
    </row>
    <row r="27" spans="4:7">
      <c r="D27" s="11"/>
      <c r="E27" s="11"/>
      <c r="F27" s="11"/>
      <c r="G27" s="11"/>
    </row>
    <row r="28" spans="4:7">
      <c r="D28" s="11"/>
      <c r="E28" s="11"/>
      <c r="F28" s="11"/>
      <c r="G28" s="11"/>
    </row>
    <row r="29" spans="4:7">
      <c r="D29" s="11"/>
      <c r="E29" s="11"/>
      <c r="F29" s="11"/>
      <c r="G29" s="11"/>
    </row>
    <row r="30" spans="4:7">
      <c r="D30" s="11"/>
      <c r="E30" s="11"/>
      <c r="F30" s="11"/>
      <c r="G30" s="11"/>
    </row>
    <row r="31" spans="4:7">
      <c r="D31" s="11"/>
      <c r="E31" s="11"/>
      <c r="F31" s="11"/>
      <c r="G31" s="11"/>
    </row>
    <row r="32" spans="4:7">
      <c r="D32" s="11"/>
      <c r="E32" s="11"/>
      <c r="F32" s="11"/>
      <c r="G32" s="11"/>
    </row>
    <row r="33" spans="4:7">
      <c r="D33" s="11"/>
      <c r="E33" s="11"/>
      <c r="F33" s="11"/>
      <c r="G33" s="11"/>
    </row>
    <row r="34" spans="4:7">
      <c r="D34" s="11"/>
      <c r="E34" s="11"/>
      <c r="F34" s="11"/>
      <c r="G34" s="11"/>
    </row>
    <row r="35" spans="4:7">
      <c r="D35" s="11"/>
      <c r="E35" s="11"/>
      <c r="F35" s="11"/>
      <c r="G35" s="11"/>
    </row>
    <row r="36" spans="4:7">
      <c r="D36" s="11"/>
      <c r="E36" s="11"/>
      <c r="F36" s="11"/>
      <c r="G36" s="11"/>
    </row>
    <row r="37" spans="4:7">
      <c r="D37" s="11"/>
      <c r="E37" s="11"/>
      <c r="F37" s="11"/>
      <c r="G37" s="11"/>
    </row>
    <row r="38" spans="4:7">
      <c r="D38" s="11"/>
      <c r="E38" s="11"/>
      <c r="F38" s="11"/>
      <c r="G38" s="11"/>
    </row>
    <row r="39" spans="4:7">
      <c r="D39" s="11"/>
      <c r="E39" s="11"/>
      <c r="F39" s="11"/>
      <c r="G39" s="11"/>
    </row>
    <row r="40" spans="4:7">
      <c r="D40" s="11"/>
      <c r="E40" s="11"/>
      <c r="F40" s="11"/>
      <c r="G40" s="11"/>
    </row>
    <row r="41" spans="4:7">
      <c r="D41" s="11"/>
      <c r="E41" s="11"/>
      <c r="F41" s="11"/>
      <c r="G41" s="11"/>
    </row>
    <row r="42" spans="4:7">
      <c r="D42" s="11"/>
      <c r="E42" s="11"/>
      <c r="F42" s="11"/>
      <c r="G42" s="11"/>
    </row>
    <row r="43" spans="4:7">
      <c r="D43" s="11"/>
      <c r="E43" s="11"/>
      <c r="F43" s="11"/>
      <c r="G43" s="11"/>
    </row>
    <row r="44" spans="4:7">
      <c r="D44" s="11"/>
      <c r="E44" s="11"/>
      <c r="F44" s="11"/>
      <c r="G44" s="11"/>
    </row>
    <row r="45" spans="4:7">
      <c r="D45" s="11"/>
      <c r="E45" s="11"/>
      <c r="F45" s="11"/>
      <c r="G45" s="11"/>
    </row>
    <row r="46" spans="4:7">
      <c r="D46" s="11"/>
      <c r="E46" s="11"/>
      <c r="F46" s="11"/>
      <c r="G46" s="11"/>
    </row>
    <row r="47" spans="4:7">
      <c r="D47" s="11"/>
      <c r="E47" s="11"/>
      <c r="F47" s="11"/>
      <c r="G47" s="11"/>
    </row>
    <row r="48" spans="4:7">
      <c r="D48" s="11"/>
      <c r="E48" s="11"/>
      <c r="F48" s="11"/>
      <c r="G48" s="11"/>
    </row>
    <row r="49" spans="4:7">
      <c r="D49" s="11"/>
      <c r="E49" s="11"/>
      <c r="F49" s="11"/>
      <c r="G49" s="11"/>
    </row>
  </sheetData>
  <mergeCells count="3">
    <mergeCell ref="E1:F1"/>
    <mergeCell ref="A1:D1"/>
    <mergeCell ref="A2:E2"/>
  </mergeCells>
  <conditionalFormatting sqref="B5">
    <cfRule type="cellIs" dxfId="6" priority="4" operator="lessThan">
      <formula>0</formula>
    </cfRule>
    <cfRule type="cellIs" dxfId="5" priority="3" operator="greaterThan">
      <formula>23.44</formula>
    </cfRule>
  </conditionalFormatting>
  <conditionalFormatting sqref="C5:D5">
    <cfRule type="cellIs" dxfId="4" priority="2" operator="lessThan">
      <formula>0</formula>
    </cfRule>
    <cfRule type="cellIs" dxfId="3" priority="1" operator="greaterThanOrEqual">
      <formula>60</formula>
    </cfRule>
  </conditionalFormatting>
  <hyperlinks>
    <hyperlink ref="B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K49"/>
  <sheetViews>
    <sheetView workbookViewId="0">
      <selection activeCell="E2" sqref="E2"/>
    </sheetView>
  </sheetViews>
  <sheetFormatPr defaultRowHeight="18.75"/>
  <cols>
    <col min="1" max="1" width="48.28515625" style="13" customWidth="1"/>
    <col min="2" max="2" width="13.140625" style="13" customWidth="1"/>
    <col min="3" max="3" width="17.140625" style="4" customWidth="1"/>
    <col min="4" max="4" width="14.5703125" style="2" customWidth="1"/>
    <col min="5" max="7" width="14.85546875" style="2" customWidth="1"/>
    <col min="8" max="8" width="15.7109375" style="3" customWidth="1"/>
    <col min="9" max="9" width="32.5703125" style="3" customWidth="1"/>
    <col min="10" max="10" width="12" style="3" customWidth="1"/>
    <col min="11" max="11" width="20.140625" style="3" customWidth="1"/>
    <col min="12" max="12" width="19.7109375" customWidth="1"/>
  </cols>
  <sheetData>
    <row r="1" spans="1:11" ht="30">
      <c r="C1" s="1" t="s">
        <v>22</v>
      </c>
      <c r="E1" s="44" t="s">
        <v>23</v>
      </c>
      <c r="F1" s="44"/>
      <c r="H1" s="3" t="s">
        <v>5</v>
      </c>
      <c r="I1" s="3" t="s">
        <v>0</v>
      </c>
      <c r="J1" s="3" t="s">
        <v>7</v>
      </c>
      <c r="K1" s="3" t="s">
        <v>6</v>
      </c>
    </row>
    <row r="2" spans="1:11" ht="25.5">
      <c r="A2" s="14" t="s">
        <v>4</v>
      </c>
      <c r="B2" s="15">
        <f>Sheet1!B7</f>
        <v>0</v>
      </c>
      <c r="C2" s="4">
        <v>0</v>
      </c>
      <c r="D2" s="5">
        <f t="shared" ref="D2:D49" si="0">DATE(2015,6,21)-I2</f>
        <v>42084.68749999976</v>
      </c>
      <c r="E2" s="5">
        <f t="shared" ref="E2:E41" si="1">DATE(2015,6,21)+I2</f>
        <v>42267.31250000024</v>
      </c>
      <c r="F2" s="5">
        <f>DATE(2014,12,21)-K2</f>
        <v>41947.73592106186</v>
      </c>
      <c r="G2" s="5">
        <f>DATE(2014,12,21)+K2</f>
        <v>42040.26407893814</v>
      </c>
      <c r="H2" s="3">
        <f>B3-C2</f>
        <v>23.44</v>
      </c>
      <c r="I2" s="3">
        <f>SQRT(H2/B7)</f>
        <v>91.312500000240007</v>
      </c>
      <c r="J2" s="3">
        <f>B10-C2</f>
        <v>23.44</v>
      </c>
      <c r="K2" s="3">
        <f>SQRT(J2/B12)</f>
        <v>46.264078938139193</v>
      </c>
    </row>
    <row r="3" spans="1:11">
      <c r="A3" s="16" t="s">
        <v>9</v>
      </c>
      <c r="B3" s="16">
        <f>B2+23.44</f>
        <v>23.44</v>
      </c>
      <c r="C3" s="4">
        <v>1</v>
      </c>
      <c r="D3" s="5">
        <f t="shared" si="0"/>
        <v>42086.656521786506</v>
      </c>
      <c r="E3" s="5">
        <f t="shared" si="1"/>
        <v>42265.343478213494</v>
      </c>
      <c r="F3" s="5">
        <f t="shared" ref="F3:F41" si="2">DATE(2014,12,21)-K3</f>
        <v>41948.733538905777</v>
      </c>
      <c r="G3" s="5">
        <f t="shared" ref="G3:G41" si="3">DATE(2014,12,21)+K3</f>
        <v>42039.266461094223</v>
      </c>
      <c r="H3" s="3">
        <f>B3-C3</f>
        <v>22.44</v>
      </c>
      <c r="I3" s="3">
        <f>SQRT(H3/B7)</f>
        <v>89.343478213491949</v>
      </c>
      <c r="J3" s="3">
        <f>B10-C3</f>
        <v>22.44</v>
      </c>
      <c r="K3" s="3">
        <f>SQRT(J3/B12)</f>
        <v>45.266461094220901</v>
      </c>
    </row>
    <row r="4" spans="1:11">
      <c r="A4" s="16" t="s">
        <v>2</v>
      </c>
      <c r="B4" s="16">
        <f>B3*2</f>
        <v>46.88</v>
      </c>
      <c r="C4" s="4">
        <v>2</v>
      </c>
      <c r="D4" s="5">
        <f t="shared" si="0"/>
        <v>42088.669927617826</v>
      </c>
      <c r="E4" s="5">
        <f t="shared" si="1"/>
        <v>42263.330072382174</v>
      </c>
      <c r="F4" s="5">
        <f t="shared" si="2"/>
        <v>41949.753644217912</v>
      </c>
      <c r="G4" s="5">
        <f t="shared" si="3"/>
        <v>42038.246355782088</v>
      </c>
      <c r="H4" s="3">
        <f>B3-C4</f>
        <v>21.44</v>
      </c>
      <c r="I4" s="3">
        <f>SQRT(H4/B7)</f>
        <v>87.330072382173071</v>
      </c>
      <c r="J4" s="3">
        <f>B10-C4</f>
        <v>21.44</v>
      </c>
      <c r="K4" s="3">
        <f>SQRT(J4/B12)</f>
        <v>44.246355782085089</v>
      </c>
    </row>
    <row r="5" spans="1:11">
      <c r="A5" s="16" t="s">
        <v>1</v>
      </c>
      <c r="B5" s="17">
        <f>(B2+23.44)*3.895584471</f>
        <v>91.312500000240007</v>
      </c>
      <c r="C5" s="4">
        <v>3</v>
      </c>
      <c r="D5" s="5">
        <f t="shared" si="0"/>
        <v>42090.730861472242</v>
      </c>
      <c r="E5" s="5">
        <f t="shared" si="1"/>
        <v>42261.269138527758</v>
      </c>
      <c r="F5" s="5">
        <f t="shared" si="2"/>
        <v>41950.797829915675</v>
      </c>
      <c r="G5" s="5">
        <f t="shared" si="3"/>
        <v>42037.202170084325</v>
      </c>
      <c r="H5" s="3">
        <f>B3-C5</f>
        <v>20.440000000000001</v>
      </c>
      <c r="I5" s="3">
        <f>SQRT(H5/B7)</f>
        <v>85.269138527760816</v>
      </c>
      <c r="J5" s="3">
        <f>B10-C5</f>
        <v>20.440000000000001</v>
      </c>
      <c r="K5" s="3">
        <f>SQRT(J5/B12)</f>
        <v>43.202170084326717</v>
      </c>
    </row>
    <row r="6" spans="1:11">
      <c r="A6" s="16" t="s">
        <v>3</v>
      </c>
      <c r="B6" s="16">
        <f>B5*2</f>
        <v>182.62500000048001</v>
      </c>
      <c r="C6" s="4">
        <v>4</v>
      </c>
      <c r="D6" s="5">
        <f t="shared" si="0"/>
        <v>42092.842857022035</v>
      </c>
      <c r="E6" s="5">
        <f t="shared" si="1"/>
        <v>42259.157142977965</v>
      </c>
      <c r="F6" s="5">
        <f t="shared" si="2"/>
        <v>41951.867886357373</v>
      </c>
      <c r="G6" s="5">
        <f t="shared" si="3"/>
        <v>42036.132113642627</v>
      </c>
      <c r="H6" s="3">
        <f>B3-C6</f>
        <v>19.440000000000001</v>
      </c>
      <c r="I6" s="3">
        <f>SQRT(H6/B7)</f>
        <v>83.157142977962764</v>
      </c>
      <c r="J6" s="3">
        <f>B10-C6</f>
        <v>19.440000000000001</v>
      </c>
      <c r="K6" s="3">
        <f>SQRT(J6/B12)</f>
        <v>42.13211364262817</v>
      </c>
    </row>
    <row r="7" spans="1:11">
      <c r="A7" s="16" t="s">
        <v>11</v>
      </c>
      <c r="B7" s="16">
        <f>B4/(B5*B6)</f>
        <v>2.8112349327874759E-3</v>
      </c>
      <c r="C7" s="4">
        <v>5</v>
      </c>
      <c r="D7" s="5">
        <f t="shared" si="0"/>
        <v>42095.00990880825</v>
      </c>
      <c r="E7" s="5">
        <f t="shared" si="1"/>
        <v>42256.99009119175</v>
      </c>
      <c r="F7" s="5">
        <f t="shared" si="2"/>
        <v>41952.965837403506</v>
      </c>
      <c r="G7" s="5">
        <f t="shared" si="3"/>
        <v>42035.034162596494</v>
      </c>
      <c r="H7" s="3">
        <f>B3-C7</f>
        <v>18.440000000000001</v>
      </c>
      <c r="I7" s="3">
        <f>SQRT(H7/B7)</f>
        <v>80.990091191751475</v>
      </c>
      <c r="J7" s="3">
        <f>B10-C7</f>
        <v>18.440000000000001</v>
      </c>
      <c r="K7" s="3">
        <f>SQRT(J7/B12)</f>
        <v>41.034162596494816</v>
      </c>
    </row>
    <row r="8" spans="1:11">
      <c r="A8" s="16" t="s">
        <v>12</v>
      </c>
      <c r="B8" s="16">
        <f>B7*-1</f>
        <v>-2.8112349327874759E-3</v>
      </c>
      <c r="C8" s="4">
        <v>6</v>
      </c>
      <c r="D8" s="5">
        <f t="shared" si="0"/>
        <v>42097.236561056292</v>
      </c>
      <c r="E8" s="5">
        <f t="shared" si="1"/>
        <v>42254.763438943708</v>
      </c>
      <c r="F8" s="5">
        <f t="shared" si="2"/>
        <v>41954.093985415784</v>
      </c>
      <c r="G8" s="5">
        <f t="shared" si="3"/>
        <v>42033.906014584216</v>
      </c>
      <c r="H8" s="3">
        <f>B3-C8</f>
        <v>17.440000000000001</v>
      </c>
      <c r="I8" s="3">
        <f>SQRT(H8/B7)</f>
        <v>78.763438943707229</v>
      </c>
      <c r="J8" s="3">
        <f>B10-C8</f>
        <v>17.440000000000001</v>
      </c>
      <c r="K8" s="3">
        <f>SQRT(J8/B12)</f>
        <v>39.906014584217935</v>
      </c>
    </row>
    <row r="9" spans="1:11">
      <c r="A9" s="16" t="s">
        <v>8</v>
      </c>
      <c r="B9" s="16">
        <f>(365.25-B6)*0.5</f>
        <v>91.312499999759993</v>
      </c>
      <c r="C9" s="4">
        <v>7</v>
      </c>
      <c r="D9" s="5">
        <f t="shared" si="0"/>
        <v>42099.528019790057</v>
      </c>
      <c r="E9" s="5">
        <f t="shared" si="1"/>
        <v>42252.471980209943</v>
      </c>
      <c r="F9" s="5">
        <f t="shared" si="2"/>
        <v>41955.254968060457</v>
      </c>
      <c r="G9" s="5">
        <f t="shared" si="3"/>
        <v>42032.745031939543</v>
      </c>
      <c r="H9" s="3">
        <f>B3-C9</f>
        <v>16.440000000000001</v>
      </c>
      <c r="I9" s="3">
        <f>SQRT(H9/B7)</f>
        <v>76.471980209943396</v>
      </c>
      <c r="J9" s="3">
        <f>B10-C9</f>
        <v>16.440000000000001</v>
      </c>
      <c r="K9" s="3">
        <f>SQRT(J9/B12)</f>
        <v>38.745031939541029</v>
      </c>
    </row>
    <row r="10" spans="1:11">
      <c r="A10" s="16" t="s">
        <v>10</v>
      </c>
      <c r="B10" s="16">
        <f>23.44-B2</f>
        <v>23.44</v>
      </c>
      <c r="C10" s="4">
        <v>8</v>
      </c>
      <c r="D10" s="5">
        <f t="shared" si="0"/>
        <v>42101.890296180456</v>
      </c>
      <c r="E10" s="5">
        <f t="shared" si="1"/>
        <v>42250.109703819544</v>
      </c>
      <c r="F10" s="5">
        <f t="shared" si="2"/>
        <v>41956.451830936829</v>
      </c>
      <c r="G10" s="5">
        <f t="shared" si="3"/>
        <v>42031.548169063171</v>
      </c>
      <c r="H10" s="3">
        <f>B3-C10</f>
        <v>15.440000000000001</v>
      </c>
      <c r="I10" s="3">
        <f>SQRT(H10/B7)</f>
        <v>74.109703819546141</v>
      </c>
      <c r="J10" s="3">
        <f>B10-C10</f>
        <v>15.440000000000001</v>
      </c>
      <c r="K10" s="3">
        <f>SQRT(J10/B12)</f>
        <v>37.548169063168636</v>
      </c>
    </row>
    <row r="11" spans="1:11">
      <c r="A11" s="16" t="s">
        <v>15</v>
      </c>
      <c r="B11" s="16">
        <f>B10*2</f>
        <v>46.88</v>
      </c>
      <c r="C11" s="4">
        <v>9</v>
      </c>
      <c r="D11" s="5">
        <f t="shared" si="0"/>
        <v>42104.330392472039</v>
      </c>
      <c r="E11" s="5">
        <f t="shared" si="1"/>
        <v>42247.669607527961</v>
      </c>
      <c r="F11" s="5">
        <f t="shared" si="2"/>
        <v>41957.688121778177</v>
      </c>
      <c r="G11" s="5">
        <f t="shared" si="3"/>
        <v>42030.311878221823</v>
      </c>
      <c r="H11" s="3">
        <f>B3-C11</f>
        <v>14.440000000000001</v>
      </c>
      <c r="I11" s="3">
        <f>SQRT(H11/B7)</f>
        <v>71.669607527959357</v>
      </c>
      <c r="J11" s="3">
        <f>B10-C11</f>
        <v>14.440000000000001</v>
      </c>
      <c r="K11" s="3">
        <f>SQRT(J11/B12)</f>
        <v>36.311878221823427</v>
      </c>
    </row>
    <row r="12" spans="1:11">
      <c r="A12" s="16" t="s">
        <v>13</v>
      </c>
      <c r="B12" s="16">
        <f>B11/(B9*B11)</f>
        <v>1.0951403148557189E-2</v>
      </c>
      <c r="C12" s="4">
        <v>10</v>
      </c>
      <c r="D12" s="5">
        <f t="shared" si="0"/>
        <v>42106.856547047442</v>
      </c>
      <c r="E12" s="5">
        <f t="shared" si="1"/>
        <v>42245.143452952558</v>
      </c>
      <c r="F12" s="5">
        <f t="shared" si="2"/>
        <v>41958.96801461526</v>
      </c>
      <c r="G12" s="5">
        <f t="shared" si="3"/>
        <v>42029.03198538474</v>
      </c>
      <c r="H12" s="3">
        <f>B3-C12</f>
        <v>13.440000000000001</v>
      </c>
      <c r="I12" s="3">
        <f>SQRT(H12/B7)</f>
        <v>69.143452952558036</v>
      </c>
      <c r="J12" s="3">
        <f>B10-C12</f>
        <v>13.440000000000001</v>
      </c>
      <c r="K12" s="3">
        <f>SQRT(J12/B12)</f>
        <v>35.031985384741965</v>
      </c>
    </row>
    <row r="13" spans="1:11">
      <c r="A13" s="16" t="s">
        <v>14</v>
      </c>
      <c r="B13" s="16">
        <f>-B12</f>
        <v>-1.0951403148557189E-2</v>
      </c>
      <c r="C13" s="4">
        <v>11</v>
      </c>
      <c r="D13" s="5">
        <f t="shared" si="0"/>
        <v>42109.478563385979</v>
      </c>
      <c r="E13" s="5">
        <f t="shared" si="1"/>
        <v>42242.521436614021</v>
      </c>
      <c r="F13" s="5">
        <f t="shared" si="2"/>
        <v>41960.296476445379</v>
      </c>
      <c r="G13" s="5">
        <f t="shared" si="3"/>
        <v>42027.703523554621</v>
      </c>
      <c r="H13" s="3">
        <f>B3-C13</f>
        <v>12.440000000000001</v>
      </c>
      <c r="I13" s="3">
        <f>SQRT(H13/B7)</f>
        <v>66.521436614023031</v>
      </c>
      <c r="J13" s="3">
        <f>B10-C13</f>
        <v>12.440000000000001</v>
      </c>
      <c r="K13" s="3">
        <f>SQRT(J13/B12)</f>
        <v>33.703523554622812</v>
      </c>
    </row>
    <row r="14" spans="1:11">
      <c r="C14" s="4">
        <v>12</v>
      </c>
      <c r="D14" s="5">
        <f t="shared" si="0"/>
        <v>42112.208260940897</v>
      </c>
      <c r="E14" s="5">
        <f t="shared" si="1"/>
        <v>42239.791739059103</v>
      </c>
      <c r="F14" s="5">
        <f t="shared" si="2"/>
        <v>41961.679495672295</v>
      </c>
      <c r="G14" s="5">
        <f t="shared" si="3"/>
        <v>42026.320504327705</v>
      </c>
      <c r="H14" s="3">
        <f>B3-C14</f>
        <v>11.440000000000001</v>
      </c>
      <c r="I14" s="3">
        <f>SQRT(H14/B7)</f>
        <v>63.791739059100451</v>
      </c>
      <c r="J14" s="3">
        <f>B10-C14</f>
        <v>11.440000000000001</v>
      </c>
      <c r="K14" s="3">
        <f>SQRT(J14/B12)</f>
        <v>32.320504327705876</v>
      </c>
    </row>
    <row r="15" spans="1:11">
      <c r="C15" s="4">
        <v>13</v>
      </c>
      <c r="D15" s="5">
        <f t="shared" si="0"/>
        <v>42115.060108178834</v>
      </c>
      <c r="E15" s="5">
        <f t="shared" si="1"/>
        <v>42236.939891821166</v>
      </c>
      <c r="F15" s="5">
        <f t="shared" si="2"/>
        <v>41963.124402839821</v>
      </c>
      <c r="G15" s="5">
        <f t="shared" si="3"/>
        <v>42024.875597160179</v>
      </c>
      <c r="H15" s="3">
        <f>B3-C15</f>
        <v>10.440000000000001</v>
      </c>
      <c r="I15" s="3">
        <f>SQRT(H15/B7)</f>
        <v>60.939891821164558</v>
      </c>
      <c r="J15" s="3">
        <f>B10-C15</f>
        <v>10.440000000000001</v>
      </c>
      <c r="K15" s="3">
        <f>SQRT(J15/B12)</f>
        <v>30.875597160176426</v>
      </c>
    </row>
    <row r="16" spans="1:11">
      <c r="C16" s="4">
        <v>14</v>
      </c>
      <c r="D16" s="5">
        <f t="shared" si="0"/>
        <v>42118.052136724757</v>
      </c>
      <c r="E16" s="5">
        <f t="shared" si="1"/>
        <v>42233.947863275243</v>
      </c>
      <c r="F16" s="5">
        <f t="shared" si="2"/>
        <v>41964.640333789401</v>
      </c>
      <c r="G16" s="5">
        <f t="shared" si="3"/>
        <v>42023.359666210599</v>
      </c>
      <c r="H16" s="3">
        <f>B3-C16</f>
        <v>9.4400000000000013</v>
      </c>
      <c r="I16" s="3">
        <f>SQRT(H16/B7)</f>
        <v>57.947863275241794</v>
      </c>
      <c r="J16" s="3">
        <f>B10-C16</f>
        <v>9.4400000000000013</v>
      </c>
      <c r="K16" s="3">
        <f>SQRT(J16/B12)</f>
        <v>29.359666210598078</v>
      </c>
    </row>
    <row r="17" spans="3:11">
      <c r="C17" s="4">
        <v>15</v>
      </c>
      <c r="D17" s="5">
        <f t="shared" si="0"/>
        <v>42121.207306133416</v>
      </c>
      <c r="E17" s="5">
        <f t="shared" si="1"/>
        <v>42230.792693866584</v>
      </c>
      <c r="F17" s="5">
        <f t="shared" si="2"/>
        <v>41966.238921130513</v>
      </c>
      <c r="G17" s="5">
        <f t="shared" si="3"/>
        <v>42021.761078869487</v>
      </c>
      <c r="H17" s="3">
        <f>B3-C17</f>
        <v>8.4400000000000013</v>
      </c>
      <c r="I17" s="3">
        <f>SQRT(H17/B7)</f>
        <v>54.792693866582198</v>
      </c>
      <c r="J17" s="3">
        <f>B10-C17</f>
        <v>8.4400000000000013</v>
      </c>
      <c r="K17" s="3">
        <f>SQRT(J17/B12)</f>
        <v>27.761078869488745</v>
      </c>
    </row>
    <row r="18" spans="3:11">
      <c r="C18" s="4">
        <v>16</v>
      </c>
      <c r="D18" s="5">
        <f t="shared" si="0"/>
        <v>42124.555624756948</v>
      </c>
      <c r="E18" s="5">
        <f t="shared" si="1"/>
        <v>42227.444375243052</v>
      </c>
      <c r="F18" s="5">
        <f t="shared" si="2"/>
        <v>41967.935368792205</v>
      </c>
      <c r="G18" s="5">
        <f t="shared" si="3"/>
        <v>42020.064631207795</v>
      </c>
      <c r="H18" s="3">
        <f>B3-C18</f>
        <v>7.4400000000000013</v>
      </c>
      <c r="I18" s="3">
        <f>SQRT(H18/B7)</f>
        <v>51.444375243051319</v>
      </c>
      <c r="J18" s="3">
        <f>B10-C18</f>
        <v>7.4400000000000013</v>
      </c>
      <c r="K18" s="3">
        <f>SQRT(J18/B12)</f>
        <v>26.064631207792189</v>
      </c>
    </row>
    <row r="19" spans="3:11">
      <c r="C19" s="4">
        <v>17</v>
      </c>
      <c r="D19" s="5">
        <f t="shared" si="0"/>
        <v>42128.137611978309</v>
      </c>
      <c r="E19" s="5">
        <f t="shared" si="1"/>
        <v>42223.862388021691</v>
      </c>
      <c r="F19" s="5">
        <f t="shared" si="2"/>
        <v>41969.750206186472</v>
      </c>
      <c r="G19" s="5">
        <f t="shared" si="3"/>
        <v>42018.249793813528</v>
      </c>
      <c r="H19" s="3">
        <f>B3-C19</f>
        <v>6.4400000000000013</v>
      </c>
      <c r="I19" s="3">
        <f>SQRT(H19/B7)</f>
        <v>47.86238802168932</v>
      </c>
      <c r="J19" s="3">
        <f>B10-C19</f>
        <v>6.4400000000000013</v>
      </c>
      <c r="K19" s="3">
        <f>SQRT(J19/B12)</f>
        <v>24.249793813524573</v>
      </c>
    </row>
    <row r="20" spans="3:11">
      <c r="C20" s="4">
        <v>18</v>
      </c>
      <c r="D20" s="5">
        <f t="shared" si="0"/>
        <v>42132.010312229686</v>
      </c>
      <c r="E20" s="5">
        <f t="shared" si="1"/>
        <v>42219.989687770314</v>
      </c>
      <c r="F20" s="5">
        <f t="shared" si="2"/>
        <v>41971.712335250217</v>
      </c>
      <c r="G20" s="5">
        <f t="shared" si="3"/>
        <v>42016.287664749783</v>
      </c>
      <c r="H20" s="3">
        <f>B3-C20</f>
        <v>5.4400000000000013</v>
      </c>
      <c r="I20" s="3">
        <f>SQRT(H20/B7)</f>
        <v>43.989687770313019</v>
      </c>
      <c r="J20" s="3">
        <f>B10-C20</f>
        <v>5.4400000000000013</v>
      </c>
      <c r="K20" s="3">
        <f>SQRT(J20/B12)</f>
        <v>22.287664749782433</v>
      </c>
    </row>
    <row r="21" spans="3:11">
      <c r="C21" s="4">
        <v>19</v>
      </c>
      <c r="D21" s="5">
        <f t="shared" si="0"/>
        <v>42136.258622656977</v>
      </c>
      <c r="E21" s="5">
        <f t="shared" si="1"/>
        <v>42215.741377343023</v>
      </c>
      <c r="F21" s="5">
        <f t="shared" si="2"/>
        <v>41973.864769681008</v>
      </c>
      <c r="G21" s="5">
        <f t="shared" si="3"/>
        <v>42014.135230318992</v>
      </c>
      <c r="H21" s="3">
        <f>B3-C21</f>
        <v>4.4400000000000013</v>
      </c>
      <c r="I21" s="3">
        <f>SQRT(H21/B7)</f>
        <v>39.741377343022528</v>
      </c>
      <c r="J21" s="3">
        <f>B10-C21</f>
        <v>4.4400000000000013</v>
      </c>
      <c r="K21" s="3">
        <f>SQRT(J21/B12)</f>
        <v>20.135230318993983</v>
      </c>
    </row>
    <row r="22" spans="3:11">
      <c r="C22" s="4">
        <v>20</v>
      </c>
      <c r="D22" s="5">
        <f t="shared" si="0"/>
        <v>42141.019126424413</v>
      </c>
      <c r="E22" s="5">
        <f t="shared" si="1"/>
        <v>42210.980873575587</v>
      </c>
      <c r="F22" s="5">
        <f t="shared" si="2"/>
        <v>41976.276710237682</v>
      </c>
      <c r="G22" s="5">
        <f t="shared" si="3"/>
        <v>42011.723289762318</v>
      </c>
      <c r="H22" s="3">
        <f>B3-C22</f>
        <v>3.4400000000000013</v>
      </c>
      <c r="I22" s="3">
        <f>SQRT(H22/B7)</f>
        <v>34.980873575589584</v>
      </c>
      <c r="J22" s="3">
        <f>B10-C22</f>
        <v>3.4400000000000013</v>
      </c>
      <c r="K22" s="3">
        <f>SQRT(J22/B12)</f>
        <v>17.723289762320498</v>
      </c>
    </row>
    <row r="23" spans="3:11">
      <c r="C23" s="4">
        <v>21</v>
      </c>
      <c r="D23" s="5">
        <f t="shared" si="0"/>
        <v>42146.539077422756</v>
      </c>
      <c r="E23" s="5">
        <f t="shared" si="1"/>
        <v>42205.460922577244</v>
      </c>
      <c r="F23" s="5">
        <f t="shared" si="2"/>
        <v>41979.073429730866</v>
      </c>
      <c r="G23" s="5">
        <f t="shared" si="3"/>
        <v>42008.926570269134</v>
      </c>
      <c r="H23" s="3">
        <f>B3-C23</f>
        <v>2.4400000000000013</v>
      </c>
      <c r="I23" s="3">
        <f>SQRT(H23/B7)</f>
        <v>29.460922577242201</v>
      </c>
      <c r="J23" s="3">
        <f>B10-C23</f>
        <v>2.4400000000000013</v>
      </c>
      <c r="K23" s="3">
        <f>SQRT(J23/B12)</f>
        <v>14.926570269134652</v>
      </c>
    </row>
    <row r="24" spans="3:11">
      <c r="C24" s="4">
        <v>22</v>
      </c>
      <c r="D24" s="5">
        <f t="shared" si="0"/>
        <v>42153.36749235959</v>
      </c>
      <c r="E24" s="5">
        <f t="shared" si="1"/>
        <v>42198.63250764041</v>
      </c>
      <c r="F24" s="5">
        <f t="shared" si="2"/>
        <v>41982.533091087847</v>
      </c>
      <c r="G24" s="5">
        <f t="shared" si="3"/>
        <v>42005.466908912153</v>
      </c>
      <c r="H24" s="3">
        <f>B3-C24</f>
        <v>1.4400000000000013</v>
      </c>
      <c r="I24" s="3">
        <f>SQRT(H24/B7)</f>
        <v>22.632507640408228</v>
      </c>
      <c r="J24" s="3">
        <f>B10-C24</f>
        <v>1.4400000000000013</v>
      </c>
      <c r="K24" s="3">
        <f>SQRT(J24/B12)</f>
        <v>11.466908912154771</v>
      </c>
    </row>
    <row r="25" spans="3:11">
      <c r="C25" s="4">
        <v>23</v>
      </c>
      <c r="D25" s="5">
        <f t="shared" si="0"/>
        <v>42163.489410681985</v>
      </c>
      <c r="E25" s="5">
        <f t="shared" si="1"/>
        <v>42188.510589318015</v>
      </c>
      <c r="F25" s="5">
        <f t="shared" si="2"/>
        <v>41987.661427605533</v>
      </c>
      <c r="G25" s="5">
        <f t="shared" si="3"/>
        <v>42000.338572394467</v>
      </c>
      <c r="H25" s="3">
        <f>B3-C25</f>
        <v>0.44000000000000128</v>
      </c>
      <c r="I25" s="3">
        <f>SQRT(H25/B7)</f>
        <v>12.510589318014334</v>
      </c>
      <c r="J25" s="3">
        <f>B10-C25</f>
        <v>0.44000000000000128</v>
      </c>
      <c r="K25" s="3">
        <f>SQRT(J25/B12)</f>
        <v>6.3385723944666372</v>
      </c>
    </row>
    <row r="26" spans="3:11">
      <c r="C26" s="4">
        <v>24</v>
      </c>
      <c r="D26" s="5" t="e">
        <f t="shared" si="0"/>
        <v>#NUM!</v>
      </c>
      <c r="E26" s="5" t="e">
        <f t="shared" si="1"/>
        <v>#NUM!</v>
      </c>
      <c r="F26" s="5" t="e">
        <f t="shared" si="2"/>
        <v>#NUM!</v>
      </c>
      <c r="G26" s="5" t="e">
        <f t="shared" si="3"/>
        <v>#NUM!</v>
      </c>
      <c r="H26" s="3">
        <f>B3-C26</f>
        <v>-0.55999999999999872</v>
      </c>
      <c r="I26" s="3" t="e">
        <f>SQRT(H26/B7)</f>
        <v>#NUM!</v>
      </c>
      <c r="J26" s="3">
        <f>B10-C26</f>
        <v>-0.55999999999999872</v>
      </c>
      <c r="K26" s="3" t="e">
        <f>SQRT(J26/B12)</f>
        <v>#NUM!</v>
      </c>
    </row>
    <row r="27" spans="3:11">
      <c r="C27" s="4">
        <v>25</v>
      </c>
      <c r="D27" s="5" t="e">
        <f t="shared" si="0"/>
        <v>#NUM!</v>
      </c>
      <c r="E27" s="5" t="e">
        <f t="shared" si="1"/>
        <v>#NUM!</v>
      </c>
      <c r="F27" s="5" t="e">
        <f t="shared" si="2"/>
        <v>#NUM!</v>
      </c>
      <c r="G27" s="5" t="e">
        <f t="shared" si="3"/>
        <v>#NUM!</v>
      </c>
      <c r="H27" s="3">
        <f>B3-C27</f>
        <v>-1.5599999999999987</v>
      </c>
      <c r="I27" s="3" t="e">
        <f>SQRT(H27/B7)</f>
        <v>#NUM!</v>
      </c>
      <c r="J27" s="3">
        <f>B10-C27</f>
        <v>-1.5599999999999987</v>
      </c>
      <c r="K27" s="3" t="e">
        <f>SQRT(J27/B12)</f>
        <v>#NUM!</v>
      </c>
    </row>
    <row r="28" spans="3:11">
      <c r="C28" s="4">
        <v>26</v>
      </c>
      <c r="D28" s="5" t="e">
        <f t="shared" si="0"/>
        <v>#NUM!</v>
      </c>
      <c r="E28" s="5" t="e">
        <f t="shared" si="1"/>
        <v>#NUM!</v>
      </c>
      <c r="F28" s="5" t="e">
        <f t="shared" si="2"/>
        <v>#NUM!</v>
      </c>
      <c r="G28" s="5" t="e">
        <f t="shared" si="3"/>
        <v>#NUM!</v>
      </c>
      <c r="H28" s="3">
        <f>B3-C28</f>
        <v>-2.5599999999999987</v>
      </c>
      <c r="I28" s="3" t="e">
        <f>SQRT(H28/B7)</f>
        <v>#NUM!</v>
      </c>
      <c r="J28" s="3">
        <f>B10-C28</f>
        <v>-2.5599999999999987</v>
      </c>
      <c r="K28" s="3" t="e">
        <f>SQRT(J28/B12)</f>
        <v>#NUM!</v>
      </c>
    </row>
    <row r="29" spans="3:11">
      <c r="C29" s="4">
        <v>27</v>
      </c>
      <c r="D29" s="5" t="e">
        <f t="shared" si="0"/>
        <v>#NUM!</v>
      </c>
      <c r="E29" s="5" t="e">
        <f t="shared" si="1"/>
        <v>#NUM!</v>
      </c>
      <c r="F29" s="5" t="e">
        <f t="shared" si="2"/>
        <v>#NUM!</v>
      </c>
      <c r="G29" s="5" t="e">
        <f t="shared" si="3"/>
        <v>#NUM!</v>
      </c>
      <c r="H29" s="3">
        <f>B3-C29</f>
        <v>-3.5599999999999987</v>
      </c>
      <c r="I29" s="3" t="e">
        <f>SQRT(H29/B7)</f>
        <v>#NUM!</v>
      </c>
      <c r="J29" s="3">
        <f>B10-C29</f>
        <v>-3.5599999999999987</v>
      </c>
      <c r="K29" s="3" t="e">
        <f>SQRT(J29/B12)</f>
        <v>#NUM!</v>
      </c>
    </row>
    <row r="30" spans="3:11">
      <c r="C30" s="4">
        <v>28</v>
      </c>
      <c r="D30" s="5" t="e">
        <f t="shared" si="0"/>
        <v>#NUM!</v>
      </c>
      <c r="E30" s="5" t="e">
        <f t="shared" si="1"/>
        <v>#NUM!</v>
      </c>
      <c r="F30" s="5" t="e">
        <f t="shared" si="2"/>
        <v>#NUM!</v>
      </c>
      <c r="G30" s="5" t="e">
        <f t="shared" si="3"/>
        <v>#NUM!</v>
      </c>
      <c r="H30" s="3">
        <f>B3-C30</f>
        <v>-4.5599999999999987</v>
      </c>
      <c r="I30" s="3" t="e">
        <f>SQRT(H30/B7)</f>
        <v>#NUM!</v>
      </c>
      <c r="J30" s="3">
        <f>B10-C30</f>
        <v>-4.5599999999999987</v>
      </c>
      <c r="K30" s="3" t="e">
        <f>SQRT(J30/B12)</f>
        <v>#NUM!</v>
      </c>
    </row>
    <row r="31" spans="3:11">
      <c r="C31" s="4">
        <v>29</v>
      </c>
      <c r="D31" s="5" t="e">
        <f t="shared" si="0"/>
        <v>#NUM!</v>
      </c>
      <c r="E31" s="5" t="e">
        <f t="shared" si="1"/>
        <v>#NUM!</v>
      </c>
      <c r="F31" s="5" t="e">
        <f t="shared" si="2"/>
        <v>#NUM!</v>
      </c>
      <c r="G31" s="5" t="e">
        <f t="shared" si="3"/>
        <v>#NUM!</v>
      </c>
      <c r="H31" s="3">
        <f>B3-C31</f>
        <v>-5.5599999999999987</v>
      </c>
      <c r="I31" s="3" t="e">
        <f>SQRT(H31/B7)</f>
        <v>#NUM!</v>
      </c>
      <c r="J31" s="3">
        <f>B10-C31</f>
        <v>-5.5599999999999987</v>
      </c>
      <c r="K31" s="3" t="e">
        <f>SQRT(J31/B12)</f>
        <v>#NUM!</v>
      </c>
    </row>
    <row r="32" spans="3:11">
      <c r="C32" s="4">
        <v>30</v>
      </c>
      <c r="D32" s="5" t="e">
        <f t="shared" si="0"/>
        <v>#NUM!</v>
      </c>
      <c r="E32" s="5" t="e">
        <f t="shared" si="1"/>
        <v>#NUM!</v>
      </c>
      <c r="F32" s="5" t="e">
        <f t="shared" si="2"/>
        <v>#NUM!</v>
      </c>
      <c r="G32" s="5" t="e">
        <f t="shared" si="3"/>
        <v>#NUM!</v>
      </c>
      <c r="H32" s="3">
        <f>B3-C32</f>
        <v>-6.5599999999999987</v>
      </c>
      <c r="I32" s="3" t="e">
        <f>SQRT(H32/B7)</f>
        <v>#NUM!</v>
      </c>
      <c r="J32" s="3">
        <f>B10-C32</f>
        <v>-6.5599999999999987</v>
      </c>
      <c r="K32" s="3" t="e">
        <f>SQRT(J32/B12)</f>
        <v>#NUM!</v>
      </c>
    </row>
    <row r="33" spans="3:11">
      <c r="C33" s="4">
        <v>31</v>
      </c>
      <c r="D33" s="5" t="e">
        <f t="shared" si="0"/>
        <v>#NUM!</v>
      </c>
      <c r="E33" s="5" t="e">
        <f t="shared" si="1"/>
        <v>#NUM!</v>
      </c>
      <c r="F33" s="5" t="e">
        <f t="shared" si="2"/>
        <v>#NUM!</v>
      </c>
      <c r="G33" s="5" t="e">
        <f t="shared" si="3"/>
        <v>#NUM!</v>
      </c>
      <c r="H33" s="3">
        <f>B3-C33</f>
        <v>-7.5599999999999987</v>
      </c>
      <c r="I33" s="3" t="e">
        <f>SQRT(H33/B7)</f>
        <v>#NUM!</v>
      </c>
      <c r="J33" s="3">
        <f>B10-C33</f>
        <v>-7.5599999999999987</v>
      </c>
      <c r="K33" s="3" t="e">
        <f>SQRT(J33/B12)</f>
        <v>#NUM!</v>
      </c>
    </row>
    <row r="34" spans="3:11">
      <c r="C34" s="4">
        <v>32</v>
      </c>
      <c r="D34" s="5" t="e">
        <f t="shared" si="0"/>
        <v>#NUM!</v>
      </c>
      <c r="E34" s="5" t="e">
        <f t="shared" si="1"/>
        <v>#NUM!</v>
      </c>
      <c r="F34" s="5" t="e">
        <f t="shared" si="2"/>
        <v>#NUM!</v>
      </c>
      <c r="G34" s="5" t="e">
        <f t="shared" si="3"/>
        <v>#NUM!</v>
      </c>
      <c r="H34" s="3">
        <f>B3-C34</f>
        <v>-8.5599999999999987</v>
      </c>
      <c r="I34" s="3" t="e">
        <f>SQRT(H34/B7)</f>
        <v>#NUM!</v>
      </c>
      <c r="J34" s="3">
        <f>B10-C34</f>
        <v>-8.5599999999999987</v>
      </c>
      <c r="K34" s="3" t="e">
        <f>SQRT(J34/B12)</f>
        <v>#NUM!</v>
      </c>
    </row>
    <row r="35" spans="3:11">
      <c r="C35" s="4">
        <v>33</v>
      </c>
      <c r="D35" s="5" t="e">
        <f t="shared" si="0"/>
        <v>#NUM!</v>
      </c>
      <c r="E35" s="5" t="e">
        <f t="shared" si="1"/>
        <v>#NUM!</v>
      </c>
      <c r="F35" s="5" t="e">
        <f t="shared" si="2"/>
        <v>#NUM!</v>
      </c>
      <c r="G35" s="5" t="e">
        <f t="shared" si="3"/>
        <v>#NUM!</v>
      </c>
      <c r="H35" s="3">
        <f>B3-C35</f>
        <v>-9.5599999999999987</v>
      </c>
      <c r="I35" s="3" t="e">
        <f>SQRT(H35/B7)</f>
        <v>#NUM!</v>
      </c>
      <c r="J35" s="3">
        <f>B10-C35</f>
        <v>-9.5599999999999987</v>
      </c>
      <c r="K35" s="3" t="e">
        <f>SQRT(J35/B12)</f>
        <v>#NUM!</v>
      </c>
    </row>
    <row r="36" spans="3:11">
      <c r="C36" s="4">
        <v>34</v>
      </c>
      <c r="D36" s="5" t="e">
        <f t="shared" si="0"/>
        <v>#NUM!</v>
      </c>
      <c r="E36" s="5" t="e">
        <f t="shared" si="1"/>
        <v>#NUM!</v>
      </c>
      <c r="F36" s="5" t="e">
        <f t="shared" si="2"/>
        <v>#NUM!</v>
      </c>
      <c r="G36" s="5" t="e">
        <f t="shared" si="3"/>
        <v>#NUM!</v>
      </c>
      <c r="H36" s="3">
        <f>B3-C36</f>
        <v>-10.559999999999999</v>
      </c>
      <c r="I36" s="3" t="e">
        <f>SQRT(H36/B7)</f>
        <v>#NUM!</v>
      </c>
      <c r="J36" s="3">
        <f>B10-C36</f>
        <v>-10.559999999999999</v>
      </c>
      <c r="K36" s="3" t="e">
        <f>SQRT(J36/B12)</f>
        <v>#NUM!</v>
      </c>
    </row>
    <row r="37" spans="3:11">
      <c r="C37" s="4">
        <v>35</v>
      </c>
      <c r="D37" s="5" t="e">
        <f t="shared" si="0"/>
        <v>#NUM!</v>
      </c>
      <c r="E37" s="5" t="e">
        <f t="shared" si="1"/>
        <v>#NUM!</v>
      </c>
      <c r="F37" s="5" t="e">
        <f t="shared" si="2"/>
        <v>#NUM!</v>
      </c>
      <c r="G37" s="5" t="e">
        <f t="shared" si="3"/>
        <v>#NUM!</v>
      </c>
      <c r="H37" s="3">
        <f>B3-C37</f>
        <v>-11.559999999999999</v>
      </c>
      <c r="I37" s="3" t="e">
        <f>SQRT(H37/B7)</f>
        <v>#NUM!</v>
      </c>
      <c r="J37" s="3">
        <f>B10-C37</f>
        <v>-11.559999999999999</v>
      </c>
      <c r="K37" s="3" t="e">
        <f>SQRT(J37/B12)</f>
        <v>#NUM!</v>
      </c>
    </row>
    <row r="38" spans="3:11">
      <c r="C38" s="4">
        <v>36</v>
      </c>
      <c r="D38" s="5" t="e">
        <f t="shared" si="0"/>
        <v>#NUM!</v>
      </c>
      <c r="E38" s="5" t="e">
        <f t="shared" si="1"/>
        <v>#NUM!</v>
      </c>
      <c r="F38" s="5" t="e">
        <f t="shared" si="2"/>
        <v>#NUM!</v>
      </c>
      <c r="G38" s="5" t="e">
        <f t="shared" si="3"/>
        <v>#NUM!</v>
      </c>
      <c r="H38" s="3">
        <f>B3-C38</f>
        <v>-12.559999999999999</v>
      </c>
      <c r="I38" s="3" t="e">
        <f>SQRT(H38/B7)</f>
        <v>#NUM!</v>
      </c>
      <c r="J38" s="3">
        <f>B10-C38</f>
        <v>-12.559999999999999</v>
      </c>
      <c r="K38" s="3" t="e">
        <f>SQRT(J38/B12)</f>
        <v>#NUM!</v>
      </c>
    </row>
    <row r="39" spans="3:11">
      <c r="C39" s="4">
        <v>37</v>
      </c>
      <c r="D39" s="5" t="e">
        <f t="shared" si="0"/>
        <v>#NUM!</v>
      </c>
      <c r="E39" s="5" t="e">
        <f t="shared" si="1"/>
        <v>#NUM!</v>
      </c>
      <c r="F39" s="5" t="e">
        <f t="shared" si="2"/>
        <v>#NUM!</v>
      </c>
      <c r="G39" s="5" t="e">
        <f t="shared" si="3"/>
        <v>#NUM!</v>
      </c>
      <c r="H39" s="3">
        <f>B3-C39</f>
        <v>-13.559999999999999</v>
      </c>
      <c r="I39" s="3" t="e">
        <f>SQRT(H39/B7)</f>
        <v>#NUM!</v>
      </c>
      <c r="J39" s="3">
        <f>B10-C39</f>
        <v>-13.559999999999999</v>
      </c>
      <c r="K39" s="3" t="e">
        <f>SQRT(J39/B12)</f>
        <v>#NUM!</v>
      </c>
    </row>
    <row r="40" spans="3:11">
      <c r="C40" s="4">
        <v>38</v>
      </c>
      <c r="D40" s="5" t="e">
        <f t="shared" si="0"/>
        <v>#NUM!</v>
      </c>
      <c r="E40" s="5" t="e">
        <f t="shared" si="1"/>
        <v>#NUM!</v>
      </c>
      <c r="F40" s="5" t="e">
        <f t="shared" si="2"/>
        <v>#NUM!</v>
      </c>
      <c r="G40" s="5" t="e">
        <f t="shared" si="3"/>
        <v>#NUM!</v>
      </c>
      <c r="H40" s="3">
        <f>B3-C40</f>
        <v>-14.559999999999999</v>
      </c>
      <c r="I40" s="3" t="e">
        <f>SQRT(H40/B7)</f>
        <v>#NUM!</v>
      </c>
      <c r="J40" s="3">
        <f>B10-C40</f>
        <v>-14.559999999999999</v>
      </c>
      <c r="K40" s="3" t="e">
        <f>SQRT(J40/B12)</f>
        <v>#NUM!</v>
      </c>
    </row>
    <row r="41" spans="3:11">
      <c r="C41" s="4">
        <v>39</v>
      </c>
      <c r="D41" s="5" t="e">
        <f t="shared" si="0"/>
        <v>#NUM!</v>
      </c>
      <c r="E41" s="5" t="e">
        <f t="shared" si="1"/>
        <v>#NUM!</v>
      </c>
      <c r="F41" s="5" t="e">
        <f t="shared" si="2"/>
        <v>#NUM!</v>
      </c>
      <c r="G41" s="5" t="e">
        <f t="shared" si="3"/>
        <v>#NUM!</v>
      </c>
      <c r="H41" s="3">
        <f>B3-C41</f>
        <v>-15.559999999999999</v>
      </c>
      <c r="I41" s="3" t="e">
        <f>SQRT(H41/B7)</f>
        <v>#NUM!</v>
      </c>
      <c r="J41" s="3">
        <f>B10-C41</f>
        <v>-15.559999999999999</v>
      </c>
      <c r="K41" s="3" t="e">
        <f>SQRT(J41/B12)</f>
        <v>#NUM!</v>
      </c>
    </row>
    <row r="42" spans="3:11">
      <c r="C42" s="4">
        <v>40</v>
      </c>
      <c r="D42" s="5" t="e">
        <f t="shared" si="0"/>
        <v>#NUM!</v>
      </c>
      <c r="E42" s="5" t="e">
        <f>DATE(2015,6,21)+I42</f>
        <v>#NUM!</v>
      </c>
      <c r="F42" s="5" t="e">
        <f>DATE(2014,12,21)-K42</f>
        <v>#NUM!</v>
      </c>
      <c r="G42" s="5" t="e">
        <f>DATE(2014,12,21)+K42</f>
        <v>#NUM!</v>
      </c>
      <c r="H42" s="3">
        <f>B3-C42</f>
        <v>-16.559999999999999</v>
      </c>
      <c r="I42" s="3" t="e">
        <f>SQRT(H42/B7)</f>
        <v>#NUM!</v>
      </c>
      <c r="J42" s="3">
        <f>B10-C42</f>
        <v>-16.559999999999999</v>
      </c>
      <c r="K42" s="3" t="e">
        <f>SQRT(J42/B12)</f>
        <v>#NUM!</v>
      </c>
    </row>
    <row r="43" spans="3:11">
      <c r="C43" s="4">
        <v>41</v>
      </c>
      <c r="D43" s="5" t="e">
        <f t="shared" si="0"/>
        <v>#NUM!</v>
      </c>
      <c r="E43" s="5" t="e">
        <f t="shared" ref="E43:E49" si="4">DATE(2015,6,21)+I43</f>
        <v>#NUM!</v>
      </c>
      <c r="F43" s="5" t="e">
        <f t="shared" ref="F43:F49" si="5">DATE(2014,12,21)-K43</f>
        <v>#NUM!</v>
      </c>
      <c r="G43" s="5" t="e">
        <f t="shared" ref="G43:G49" si="6">DATE(2014,12,21)+K43</f>
        <v>#NUM!</v>
      </c>
      <c r="H43" s="3">
        <f>B3-C43</f>
        <v>-17.559999999999999</v>
      </c>
      <c r="I43" s="3" t="e">
        <f>SQRT(H43/B7)</f>
        <v>#NUM!</v>
      </c>
      <c r="J43" s="3">
        <f>B10-C43</f>
        <v>-17.559999999999999</v>
      </c>
      <c r="K43" s="3" t="e">
        <f>SQRT(J43/B12)</f>
        <v>#NUM!</v>
      </c>
    </row>
    <row r="44" spans="3:11">
      <c r="C44" s="4">
        <v>42</v>
      </c>
      <c r="D44" s="5" t="e">
        <f t="shared" si="0"/>
        <v>#NUM!</v>
      </c>
      <c r="E44" s="5" t="e">
        <f t="shared" si="4"/>
        <v>#NUM!</v>
      </c>
      <c r="F44" s="5" t="e">
        <f t="shared" si="5"/>
        <v>#NUM!</v>
      </c>
      <c r="G44" s="5" t="e">
        <f t="shared" si="6"/>
        <v>#NUM!</v>
      </c>
      <c r="H44" s="3">
        <f>B3-C44</f>
        <v>-18.559999999999999</v>
      </c>
      <c r="I44" s="3" t="e">
        <f>SQRT(H44/B7)</f>
        <v>#NUM!</v>
      </c>
      <c r="J44" s="3">
        <f>B10-C44</f>
        <v>-18.559999999999999</v>
      </c>
      <c r="K44" s="3" t="e">
        <f>SQRT(J44/B12)</f>
        <v>#NUM!</v>
      </c>
    </row>
    <row r="45" spans="3:11">
      <c r="C45" s="4">
        <v>43</v>
      </c>
      <c r="D45" s="5" t="e">
        <f t="shared" si="0"/>
        <v>#NUM!</v>
      </c>
      <c r="E45" s="5" t="e">
        <f t="shared" si="4"/>
        <v>#NUM!</v>
      </c>
      <c r="F45" s="5" t="e">
        <f t="shared" si="5"/>
        <v>#NUM!</v>
      </c>
      <c r="G45" s="5" t="e">
        <f t="shared" si="6"/>
        <v>#NUM!</v>
      </c>
      <c r="H45" s="3">
        <f>B3-C45</f>
        <v>-19.559999999999999</v>
      </c>
      <c r="I45" s="3" t="e">
        <f>SQRT(H45/B7)</f>
        <v>#NUM!</v>
      </c>
      <c r="J45" s="3">
        <f>B10-C45</f>
        <v>-19.559999999999999</v>
      </c>
      <c r="K45" s="3" t="e">
        <f>SQRT(J45/B12)</f>
        <v>#NUM!</v>
      </c>
    </row>
    <row r="46" spans="3:11">
      <c r="C46" s="4">
        <v>44</v>
      </c>
      <c r="D46" s="5" t="e">
        <f t="shared" si="0"/>
        <v>#NUM!</v>
      </c>
      <c r="E46" s="5" t="e">
        <f t="shared" si="4"/>
        <v>#NUM!</v>
      </c>
      <c r="F46" s="5" t="e">
        <f t="shared" si="5"/>
        <v>#NUM!</v>
      </c>
      <c r="G46" s="5" t="e">
        <f t="shared" si="6"/>
        <v>#NUM!</v>
      </c>
      <c r="H46" s="3">
        <f>B3-C46</f>
        <v>-20.56</v>
      </c>
      <c r="I46" s="3" t="e">
        <f>SQRT(H46/B7)</f>
        <v>#NUM!</v>
      </c>
      <c r="J46" s="3">
        <f>B10-C46</f>
        <v>-20.56</v>
      </c>
      <c r="K46" s="3" t="e">
        <f>SQRT(J46/B12)</f>
        <v>#NUM!</v>
      </c>
    </row>
    <row r="47" spans="3:11">
      <c r="C47" s="4">
        <v>45</v>
      </c>
      <c r="D47" s="5" t="e">
        <f t="shared" si="0"/>
        <v>#NUM!</v>
      </c>
      <c r="E47" s="5" t="e">
        <f t="shared" si="4"/>
        <v>#NUM!</v>
      </c>
      <c r="F47" s="5" t="e">
        <f t="shared" si="5"/>
        <v>#NUM!</v>
      </c>
      <c r="G47" s="5" t="e">
        <f t="shared" si="6"/>
        <v>#NUM!</v>
      </c>
      <c r="H47" s="3">
        <f>B3-C47</f>
        <v>-21.56</v>
      </c>
      <c r="I47" s="3" t="e">
        <f>SQRT(H47/B7)</f>
        <v>#NUM!</v>
      </c>
      <c r="J47" s="3">
        <f>B10-C47</f>
        <v>-21.56</v>
      </c>
      <c r="K47" s="3" t="e">
        <f>SQRT(J47/B12)</f>
        <v>#NUM!</v>
      </c>
    </row>
    <row r="48" spans="3:11">
      <c r="C48" s="4">
        <v>46</v>
      </c>
      <c r="D48" s="5" t="e">
        <f t="shared" si="0"/>
        <v>#NUM!</v>
      </c>
      <c r="E48" s="5" t="e">
        <f t="shared" si="4"/>
        <v>#NUM!</v>
      </c>
      <c r="F48" s="5" t="e">
        <f t="shared" si="5"/>
        <v>#NUM!</v>
      </c>
      <c r="G48" s="5" t="e">
        <f t="shared" si="6"/>
        <v>#NUM!</v>
      </c>
      <c r="H48" s="3">
        <f>B3-C48</f>
        <v>-22.56</v>
      </c>
      <c r="I48" s="3" t="e">
        <f>SQRT(H48/B7)</f>
        <v>#NUM!</v>
      </c>
      <c r="J48" s="3">
        <f>B10-C48</f>
        <v>-22.56</v>
      </c>
      <c r="K48" s="3" t="e">
        <f>SQRT(J48/B12)</f>
        <v>#NUM!</v>
      </c>
    </row>
    <row r="49" spans="3:11">
      <c r="C49" s="4">
        <v>47</v>
      </c>
      <c r="D49" s="5" t="e">
        <f t="shared" si="0"/>
        <v>#NUM!</v>
      </c>
      <c r="E49" s="5" t="e">
        <f t="shared" si="4"/>
        <v>#NUM!</v>
      </c>
      <c r="F49" s="5" t="e">
        <f t="shared" si="5"/>
        <v>#NUM!</v>
      </c>
      <c r="G49" s="5" t="e">
        <f t="shared" si="6"/>
        <v>#NUM!</v>
      </c>
      <c r="H49" s="3">
        <f>B3-C49</f>
        <v>-23.56</v>
      </c>
      <c r="I49" s="3" t="e">
        <f>SQRT(H49/B7)</f>
        <v>#NUM!</v>
      </c>
      <c r="J49" s="3">
        <f>B10-C49</f>
        <v>-23.56</v>
      </c>
      <c r="K49" s="3" t="e">
        <f>SQRT(J49/B12)</f>
        <v>#NUM!</v>
      </c>
    </row>
  </sheetData>
  <mergeCells count="1">
    <mergeCell ref="E1:F1"/>
  </mergeCells>
  <conditionalFormatting sqref="J1:J1048576">
    <cfRule type="cellIs" priority="4" operator="between">
      <formula>0</formula>
      <formula>1000</formula>
    </cfRule>
  </conditionalFormatting>
  <conditionalFormatting sqref="D1:E1048576 G1:G1048576 F2:F1048576">
    <cfRule type="notContainsErrors" dxfId="2" priority="3">
      <formula>NOT(ISERROR(D1))</formula>
    </cfRule>
  </conditionalFormatting>
  <conditionalFormatting sqref="B2">
    <cfRule type="cellIs" dxfId="1" priority="1" operator="lessThan">
      <formula>0</formula>
    </cfRule>
    <cfRule type="cellIs" dxfId="0" priority="2" operator="greaterThan">
      <formula>23.5</formula>
    </cfRule>
  </conditionalFormatting>
  <hyperlinks>
    <hyperlink ref="B2" location="Sheet1!A1" display="Sheet1!A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Bruno_2</dc:creator>
  <cp:lastModifiedBy>Bruno_2</cp:lastModifiedBy>
  <dcterms:created xsi:type="dcterms:W3CDTF">2015-04-10T07:56:19Z</dcterms:created>
  <dcterms:modified xsi:type="dcterms:W3CDTF">2015-05-08T17:29:31Z</dcterms:modified>
</cp:coreProperties>
</file>